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\\praha.mmr.cz\dfs\j\SF\IROP2\21 - Výzvy v IROP2\_příprava výzev dle SC\SC 5.1\114. Výzva Knihovny\"/>
    </mc:Choice>
  </mc:AlternateContent>
  <xr:revisionPtr revIDLastSave="0" documentId="13_ncr:1_{DB44E6DC-980D-4C30-9AEB-A49DEAAB436E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itulní strana" sheetId="5" r:id="rId1"/>
    <sheet name="Podklady pro stanovení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0" i="4" l="1"/>
  <c r="E23" i="4"/>
  <c r="E22" i="4"/>
  <c r="E24" i="4" l="1"/>
  <c r="E29" i="4"/>
  <c r="E28" i="4"/>
  <c r="E26" i="4" l="1"/>
  <c r="E30" i="4" s="1"/>
  <c r="H22" i="4"/>
  <c r="H23" i="4"/>
  <c r="G18" i="4" l="1"/>
  <c r="G19" i="4"/>
  <c r="G20" i="4"/>
  <c r="H29" i="4"/>
  <c r="H28" i="4"/>
</calcChain>
</file>

<file path=xl/sharedStrings.xml><?xml version="1.0" encoding="utf-8"?>
<sst xmlns="http://schemas.openxmlformats.org/spreadsheetml/2006/main" count="35" uniqueCount="35">
  <si>
    <t>Přímé výdaje celkem</t>
  </si>
  <si>
    <t>Celkové způsobilé výdaje</t>
  </si>
  <si>
    <t>Přímé výdaje</t>
  </si>
  <si>
    <t>Způsobilé výdaje</t>
  </si>
  <si>
    <t>Podíl oblasti intervence</t>
  </si>
  <si>
    <t>Objem přímých výdajů</t>
  </si>
  <si>
    <t>Doplňující informace:</t>
  </si>
  <si>
    <t>Oblast intervence</t>
  </si>
  <si>
    <t>Limit výdajů v CZV</t>
  </si>
  <si>
    <t>Plnění limitu výdajů v CZV</t>
  </si>
  <si>
    <t>Nepřímé náklady celkem (hodnota 7 % přímých výdajů)</t>
  </si>
  <si>
    <t>Žadatel vyplňuje pouze žlutě podbarvené buňky.</t>
  </si>
  <si>
    <t>Volitelný komentář ke stanovení objemu výdajů</t>
  </si>
  <si>
    <t>přímé výdaje na oblast intervence 166</t>
  </si>
  <si>
    <t>výdaje na oblast intervence 166 včetně příslušných nepřímých výdajů</t>
  </si>
  <si>
    <t>Podklady pro stanovení kategorií intervencí a kontrolu limitů</t>
  </si>
  <si>
    <t>Hlavní část projektu</t>
  </si>
  <si>
    <t>Doprovodná část projektu</t>
  </si>
  <si>
    <t>SPECIFICKÁ PRAVIDLA PRO ŽADATELE A PŘÍJEMCE</t>
  </si>
  <si>
    <t>PODKLADY PRO STANOVENÍ KATEGORIÍ INTERVENCÍ A KONTROLU LIMITŮ</t>
  </si>
  <si>
    <t xml:space="preserve">nákup stavby </t>
  </si>
  <si>
    <t xml:space="preserve">zvýšení energetické účinnosti při rekonstrukci budov  </t>
  </si>
  <si>
    <t>revitalizace, odborná infrastruktura a vybavení pro činnost knihoven kromě výdajů na zvýšení energetické účinnosti u rekonstrukcí budov</t>
  </si>
  <si>
    <t>přímé výdaje na oblast intervence 044</t>
  </si>
  <si>
    <t>výdaje na oblast intervence 044 včetně příslušných nepřímých výdajů</t>
  </si>
  <si>
    <t>INTEGROVANÝ REGIONÁLNÍ OPERAČNÍ PROGRAM 2021–2027</t>
  </si>
  <si>
    <t>Verze 1</t>
  </si>
  <si>
    <t>nákup pozemku/souboru pozemků v limitu 10 %</t>
  </si>
  <si>
    <t>nákup pozemku/souboru pozemků zahrnující opuštěnou nemovitost v limitu 15 %</t>
  </si>
  <si>
    <t>souhrný limit v případě kombinace limitu 10 % a 15 % (projekt musí plnit kumulativně všechny limity)</t>
  </si>
  <si>
    <t>PŘÍLOHA 4</t>
  </si>
  <si>
    <t xml:space="preserve">Přesný výčet možných přímých výdajů na hlavní část projektu je uveden v kap. 4.2.1 Specifických pravidel. </t>
  </si>
  <si>
    <t xml:space="preserve">Přesný výčet možných přímých výdajů na doprovodnou část projektu je uveden v kapitole 4.2.2 Specifických pravidel. </t>
  </si>
  <si>
    <t xml:space="preserve">Pravidla pro dělení přímých výdajů mezi oblasti intervence jsou uvedena v kap. 4.2.1 Specifických pravidel. </t>
  </si>
  <si>
    <t>114. VÝZVA IROP – KULTURA - KNIHOVNY – SC 5.1 (CLLD)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</si>
</sst>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000"/>
  </numFmts>
  <fonts count="18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6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8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89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5" xfId="0" applyBorder="1"/>
    <xf numFmtId="0" fontId="2" fillId="0" borderId="1" xfId="0" applyFont="1" applyBorder="1"/>
    <xf numFmtId="0" fontId="0" fillId="4" borderId="5" xfId="0" applyFill="1" applyBorder="1"/>
    <xf numFmtId="0" fontId="0" fillId="4" borderId="1" xfId="0" applyFill="1" applyBorder="1"/>
    <xf numFmtId="164" fontId="0" fillId="4" borderId="3" xfId="0" applyNumberFormat="1" applyFill="1" applyBorder="1"/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8" xfId="0" applyFont="1" applyBorder="1" applyAlignment="1">
      <alignment vertical="top"/>
    </xf>
    <xf numFmtId="0" fontId="2" fillId="0" borderId="10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0" fontId="2" fillId="0" borderId="13" xfId="0" applyFont="1" applyBorder="1" applyAlignment="1">
      <alignment vertical="top"/>
    </xf>
    <xf numFmtId="0" fontId="4" fillId="2" borderId="1" xfId="0" applyFont="1" applyFill="1" applyBorder="1"/>
    <xf numFmtId="164" fontId="4" fillId="2" borderId="1" xfId="0" applyNumberFormat="1" applyFont="1" applyFill="1" applyBorder="1"/>
    <xf numFmtId="164" fontId="4" fillId="2" borderId="2" xfId="0" applyNumberFormat="1" applyFont="1" applyFill="1" applyBorder="1"/>
    <xf numFmtId="10" fontId="4" fillId="2" borderId="1" xfId="0" applyNumberFormat="1" applyFont="1" applyFill="1" applyBorder="1"/>
    <xf numFmtId="0" fontId="2" fillId="6" borderId="1" xfId="0" applyFont="1" applyFill="1" applyBorder="1"/>
    <xf numFmtId="164" fontId="2" fillId="6" borderId="2" xfId="0" applyNumberFormat="1" applyFont="1" applyFill="1" applyBorder="1"/>
    <xf numFmtId="0" fontId="0" fillId="6" borderId="1" xfId="0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164" fontId="2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2" fillId="3" borderId="5" xfId="0" applyNumberFormat="1" applyFont="1" applyFill="1" applyBorder="1" applyAlignment="1">
      <alignment vertical="center"/>
    </xf>
    <xf numFmtId="0" fontId="2" fillId="3" borderId="4" xfId="0" applyFont="1" applyFill="1" applyBorder="1" applyAlignment="1">
      <alignment horizontal="center" vertical="center" wrapText="1"/>
    </xf>
    <xf numFmtId="0" fontId="5" fillId="7" borderId="1" xfId="0" applyFont="1" applyFill="1" applyBorder="1"/>
    <xf numFmtId="0" fontId="6" fillId="0" borderId="0" xfId="0" applyFont="1" applyAlignment="1">
      <alignment vertical="center"/>
    </xf>
    <xf numFmtId="0" fontId="0" fillId="0" borderId="9" xfId="0" applyBorder="1" applyAlignment="1">
      <alignment vertical="top"/>
    </xf>
    <xf numFmtId="0" fontId="2" fillId="0" borderId="0" xfId="0" applyFont="1" applyAlignment="1">
      <alignment vertical="top"/>
    </xf>
    <xf numFmtId="0" fontId="0" fillId="4" borderId="1" xfId="0" applyFill="1" applyBorder="1" applyAlignment="1">
      <alignment vertical="center"/>
    </xf>
    <xf numFmtId="0" fontId="0" fillId="4" borderId="2" xfId="0" applyFill="1" applyBorder="1"/>
    <xf numFmtId="0" fontId="0" fillId="0" borderId="1" xfId="0" applyBorder="1" applyAlignment="1">
      <alignment horizontal="left" vertical="center" wrapText="1" indent="3"/>
    </xf>
    <xf numFmtId="0" fontId="0" fillId="7" borderId="1" xfId="0" applyFill="1" applyBorder="1" applyAlignment="1">
      <alignment vertical="center"/>
    </xf>
    <xf numFmtId="164" fontId="0" fillId="5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0" xfId="0" applyAlignment="1">
      <alignment vertical="center"/>
    </xf>
    <xf numFmtId="164" fontId="0" fillId="5" borderId="2" xfId="0" applyNumberFormat="1" applyFill="1" applyBorder="1" applyAlignment="1">
      <alignment vertical="center"/>
    </xf>
    <xf numFmtId="0" fontId="0" fillId="0" borderId="1" xfId="0" applyBorder="1" applyAlignment="1">
      <alignment horizontal="left" indent="3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3" fillId="0" borderId="0" xfId="0" applyFont="1"/>
    <xf numFmtId="0" fontId="14" fillId="0" borderId="0" xfId="0" applyFont="1"/>
    <xf numFmtId="0" fontId="15" fillId="0" borderId="0" xfId="0" applyFont="1" applyAlignment="1">
      <alignment horizontal="left" vertical="center"/>
    </xf>
    <xf numFmtId="0" fontId="2" fillId="0" borderId="0" xfId="0" applyFont="1" applyFill="1" applyAlignment="1">
      <alignment vertical="top"/>
    </xf>
    <xf numFmtId="0" fontId="0" fillId="0" borderId="1" xfId="0" applyFill="1" applyBorder="1" applyAlignment="1">
      <alignment horizontal="left" vertical="center" wrapText="1" indent="3"/>
    </xf>
    <xf numFmtId="165" fontId="0" fillId="0" borderId="0" xfId="0" applyNumberFormat="1"/>
    <xf numFmtId="165" fontId="2" fillId="0" borderId="7" xfId="0" applyNumberFormat="1" applyFont="1" applyBorder="1" applyAlignment="1">
      <alignment vertical="top"/>
    </xf>
    <xf numFmtId="165" fontId="2" fillId="0" borderId="0" xfId="0" applyNumberFormat="1" applyFont="1" applyAlignment="1">
      <alignment vertical="top"/>
    </xf>
    <xf numFmtId="165" fontId="2" fillId="0" borderId="12" xfId="0" applyNumberFormat="1" applyFont="1" applyBorder="1" applyAlignment="1">
      <alignment vertical="top"/>
    </xf>
    <xf numFmtId="165" fontId="2" fillId="3" borderId="4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/>
    <xf numFmtId="165" fontId="4" fillId="4" borderId="1" xfId="0" applyNumberFormat="1" applyFont="1" applyFill="1" applyBorder="1"/>
    <xf numFmtId="165" fontId="4" fillId="2" borderId="1" xfId="0" applyNumberFormat="1" applyFont="1" applyFill="1" applyBorder="1"/>
    <xf numFmtId="165" fontId="4" fillId="6" borderId="1" xfId="0" applyNumberFormat="1" applyFont="1" applyFill="1" applyBorder="1"/>
    <xf numFmtId="165" fontId="2" fillId="3" borderId="1" xfId="0" applyNumberFormat="1" applyFont="1" applyFill="1" applyBorder="1"/>
    <xf numFmtId="164" fontId="4" fillId="7" borderId="2" xfId="0" applyNumberFormat="1" applyFont="1" applyFill="1" applyBorder="1" applyAlignment="1">
      <alignment vertical="center"/>
    </xf>
    <xf numFmtId="164" fontId="4" fillId="7" borderId="1" xfId="0" applyNumberFormat="1" applyFont="1" applyFill="1" applyBorder="1" applyAlignment="1">
      <alignment vertical="center"/>
    </xf>
    <xf numFmtId="164" fontId="4" fillId="4" borderId="2" xfId="0" applyNumberFormat="1" applyFont="1" applyFill="1" applyBorder="1"/>
    <xf numFmtId="164" fontId="4" fillId="7" borderId="1" xfId="0" applyNumberFormat="1" applyFont="1" applyFill="1" applyBorder="1"/>
    <xf numFmtId="0" fontId="4" fillId="0" borderId="0" xfId="0" applyFont="1"/>
    <xf numFmtId="164" fontId="16" fillId="6" borderId="1" xfId="0" applyNumberFormat="1" applyFont="1" applyFill="1" applyBorder="1"/>
    <xf numFmtId="164" fontId="16" fillId="3" borderId="1" xfId="0" applyNumberFormat="1" applyFont="1" applyFill="1" applyBorder="1" applyAlignment="1">
      <alignment vertical="center"/>
    </xf>
    <xf numFmtId="165" fontId="0" fillId="0" borderId="1" xfId="0" applyNumberFormat="1" applyFont="1" applyBorder="1" applyAlignment="1">
      <alignment vertical="center"/>
    </xf>
    <xf numFmtId="165" fontId="0" fillId="4" borderId="1" xfId="0" applyNumberFormat="1" applyFont="1" applyFill="1" applyBorder="1"/>
    <xf numFmtId="165" fontId="0" fillId="0" borderId="1" xfId="0" applyNumberFormat="1" applyFont="1" applyBorder="1"/>
    <xf numFmtId="165" fontId="0" fillId="2" borderId="1" xfId="0" applyNumberFormat="1" applyFont="1" applyFill="1" applyBorder="1"/>
    <xf numFmtId="10" fontId="4" fillId="6" borderId="1" xfId="0" applyNumberFormat="1" applyFont="1" applyFill="1" applyBorder="1"/>
    <xf numFmtId="0" fontId="0" fillId="7" borderId="11" xfId="0" applyFill="1" applyBorder="1" applyAlignment="1">
      <alignment vertical="top"/>
    </xf>
    <xf numFmtId="10" fontId="0" fillId="5" borderId="1" xfId="2" applyNumberFormat="1" applyFont="1" applyFill="1" applyBorder="1"/>
    <xf numFmtId="0" fontId="4" fillId="0" borderId="1" xfId="0" applyFont="1" applyBorder="1"/>
    <xf numFmtId="0" fontId="0" fillId="8" borderId="1" xfId="0" applyFill="1" applyBorder="1" applyAlignment="1">
      <alignment horizontal="left" indent="3"/>
    </xf>
    <xf numFmtId="165" fontId="0" fillId="8" borderId="1" xfId="0" applyNumberFormat="1" applyFont="1" applyFill="1" applyBorder="1"/>
    <xf numFmtId="0" fontId="5" fillId="8" borderId="1" xfId="0" applyFont="1" applyFill="1" applyBorder="1"/>
    <xf numFmtId="164" fontId="4" fillId="8" borderId="1" xfId="0" applyNumberFormat="1" applyFont="1" applyFill="1" applyBorder="1"/>
    <xf numFmtId="10" fontId="0" fillId="8" borderId="1" xfId="2" applyNumberFormat="1" applyFont="1" applyFill="1" applyBorder="1"/>
    <xf numFmtId="0" fontId="0" fillId="8" borderId="1" xfId="0" applyFill="1" applyBorder="1"/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4"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ont>
        <color theme="1"/>
      </font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FF9999"/>
      <color rgb="FFFFA48F"/>
      <color rgb="FFFF7757"/>
      <color rgb="FFFF8669"/>
      <color rgb="FFFF7C5D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23</xdr:row>
      <xdr:rowOff>19050</xdr:rowOff>
    </xdr:from>
    <xdr:to>
      <xdr:col>13</xdr:col>
      <xdr:colOff>463296</xdr:colOff>
      <xdr:row>28</xdr:row>
      <xdr:rowOff>78486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8EEFD1-A05F-413B-9CC0-F2D5F631CB0C}">
  <dimension ref="A12:N23"/>
  <sheetViews>
    <sheetView showGridLines="0" tabSelected="1" zoomScaleNormal="100" zoomScaleSheetLayoutView="100" workbookViewId="0">
      <selection activeCell="A20" sqref="A20:N20"/>
    </sheetView>
  </sheetViews>
  <sheetFormatPr defaultColWidth="9.140625" defaultRowHeight="15" x14ac:dyDescent="0.25"/>
  <cols>
    <col min="1" max="16384" width="9.140625" style="47"/>
  </cols>
  <sheetData>
    <row r="12" spans="1:14" ht="2.4500000000000002" customHeight="1" x14ac:dyDescent="0.25"/>
    <row r="14" spans="1:14" ht="66.599999999999994" customHeight="1" x14ac:dyDescent="0.25">
      <c r="A14" s="83" t="s">
        <v>25</v>
      </c>
      <c r="B14" s="83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</row>
    <row r="15" spans="1:14" ht="10.9" customHeight="1" x14ac:dyDescent="0.25">
      <c r="A15" s="41"/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3"/>
    </row>
    <row r="16" spans="1:14" s="48" customFormat="1" ht="15" customHeight="1" x14ac:dyDescent="0.45">
      <c r="A16" s="44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4"/>
    </row>
    <row r="17" spans="1:14" ht="33" customHeight="1" x14ac:dyDescent="0.25">
      <c r="A17" s="83" t="s">
        <v>18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</row>
    <row r="18" spans="1:14" ht="11.45" customHeight="1" x14ac:dyDescent="0.25">
      <c r="A18" s="43"/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3"/>
    </row>
    <row r="19" spans="1:14" ht="28.9" customHeight="1" x14ac:dyDescent="0.25">
      <c r="A19" s="84" t="s">
        <v>30</v>
      </c>
      <c r="B19" s="84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</row>
    <row r="20" spans="1:14" ht="60.75" customHeight="1" x14ac:dyDescent="0.25">
      <c r="A20" s="85" t="s">
        <v>19</v>
      </c>
      <c r="B20" s="86"/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86"/>
    </row>
    <row r="21" spans="1:14" ht="59.25" customHeight="1" x14ac:dyDescent="0.25">
      <c r="A21" s="88" t="s">
        <v>34</v>
      </c>
      <c r="B21" s="88"/>
      <c r="C21" s="88"/>
      <c r="D21" s="88"/>
      <c r="E21" s="88"/>
      <c r="F21" s="88"/>
      <c r="G21" s="88"/>
      <c r="H21" s="88"/>
      <c r="I21" s="88"/>
      <c r="J21" s="88"/>
      <c r="K21" s="88"/>
      <c r="L21" s="88"/>
      <c r="M21" s="88"/>
      <c r="N21" s="88"/>
    </row>
    <row r="22" spans="1:14" ht="30" x14ac:dyDescent="0.25">
      <c r="A22" s="49"/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</row>
    <row r="23" spans="1:14" ht="20.25" x14ac:dyDescent="0.25">
      <c r="A23" s="87" t="s">
        <v>26</v>
      </c>
      <c r="B23" s="87"/>
      <c r="C23" s="87"/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</row>
  </sheetData>
  <mergeCells count="6">
    <mergeCell ref="A14:N14"/>
    <mergeCell ref="A17:N17"/>
    <mergeCell ref="A19:N19"/>
    <mergeCell ref="A20:N20"/>
    <mergeCell ref="A23:N23"/>
    <mergeCell ref="A21:N21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95F855-8C7F-458D-AE28-DC5D8E5F4FC2}">
  <dimension ref="B1:H30"/>
  <sheetViews>
    <sheetView workbookViewId="0">
      <selection activeCell="C16" sqref="C16"/>
    </sheetView>
  </sheetViews>
  <sheetFormatPr defaultRowHeight="12.75" x14ac:dyDescent="0.2"/>
  <cols>
    <col min="1" max="1" width="2.140625" customWidth="1"/>
    <col min="2" max="2" width="90.7109375" customWidth="1"/>
    <col min="3" max="3" width="12.140625" style="52" customWidth="1"/>
    <col min="4" max="4" width="45.5703125" customWidth="1"/>
    <col min="5" max="5" width="22.42578125" customWidth="1"/>
    <col min="6" max="8" width="12.7109375" customWidth="1"/>
    <col min="9" max="9" width="15.7109375" bestFit="1" customWidth="1"/>
  </cols>
  <sheetData>
    <row r="1" spans="2:8" ht="15.75" x14ac:dyDescent="0.2">
      <c r="B1" s="28" t="s">
        <v>15</v>
      </c>
    </row>
    <row r="4" spans="2:8" x14ac:dyDescent="0.2">
      <c r="B4" s="8" t="s">
        <v>6</v>
      </c>
      <c r="C4" s="53"/>
      <c r="D4" s="9"/>
      <c r="E4" s="9"/>
      <c r="F4" s="9"/>
      <c r="G4" s="9"/>
      <c r="H4" s="10"/>
    </row>
    <row r="5" spans="2:8" x14ac:dyDescent="0.2">
      <c r="B5" s="29" t="s">
        <v>31</v>
      </c>
      <c r="C5" s="54"/>
      <c r="D5" s="30"/>
      <c r="E5" s="30"/>
      <c r="F5" s="30"/>
      <c r="G5" s="30"/>
      <c r="H5" s="11"/>
    </row>
    <row r="6" spans="2:8" x14ac:dyDescent="0.2">
      <c r="B6" s="29" t="s">
        <v>33</v>
      </c>
      <c r="C6" s="54"/>
      <c r="D6" s="30"/>
      <c r="E6" s="50"/>
      <c r="F6" s="30"/>
      <c r="G6" s="30"/>
      <c r="H6" s="11"/>
    </row>
    <row r="7" spans="2:8" x14ac:dyDescent="0.2">
      <c r="B7" s="29" t="s">
        <v>32</v>
      </c>
      <c r="C7" s="54"/>
      <c r="D7" s="30"/>
      <c r="E7" s="50"/>
      <c r="F7" s="30"/>
      <c r="G7" s="30"/>
      <c r="H7" s="11"/>
    </row>
    <row r="8" spans="2:8" x14ac:dyDescent="0.2">
      <c r="B8" s="74" t="s">
        <v>11</v>
      </c>
      <c r="C8" s="55"/>
      <c r="D8" s="12"/>
      <c r="E8" s="12"/>
      <c r="F8" s="12"/>
      <c r="G8" s="12"/>
      <c r="H8" s="13"/>
    </row>
    <row r="11" spans="2:8" ht="25.5" x14ac:dyDescent="0.2">
      <c r="B11" s="26" t="s">
        <v>3</v>
      </c>
      <c r="C11" s="56" t="s">
        <v>7</v>
      </c>
      <c r="D11" s="26" t="s">
        <v>12</v>
      </c>
      <c r="E11" s="26" t="s">
        <v>5</v>
      </c>
      <c r="F11" s="26" t="s">
        <v>8</v>
      </c>
      <c r="G11" s="26" t="s">
        <v>9</v>
      </c>
      <c r="H11" s="26" t="s">
        <v>4</v>
      </c>
    </row>
    <row r="12" spans="2:8" x14ac:dyDescent="0.2">
      <c r="B12" s="4" t="s">
        <v>2</v>
      </c>
      <c r="C12" s="57"/>
      <c r="D12" s="4"/>
      <c r="E12" s="1"/>
      <c r="F12" s="2"/>
      <c r="G12" s="2"/>
      <c r="H12" s="3"/>
    </row>
    <row r="13" spans="2:8" ht="21.75" customHeight="1" x14ac:dyDescent="0.2">
      <c r="B13" s="31" t="s">
        <v>16</v>
      </c>
      <c r="C13" s="58"/>
      <c r="D13" s="6"/>
      <c r="E13" s="32"/>
      <c r="F13" s="6"/>
      <c r="G13" s="6"/>
      <c r="H13" s="5"/>
    </row>
    <row r="14" spans="2:8" s="38" customFormat="1" ht="25.5" x14ac:dyDescent="0.2">
      <c r="B14" s="33" t="s">
        <v>22</v>
      </c>
      <c r="C14" s="69">
        <v>166</v>
      </c>
      <c r="D14" s="34"/>
      <c r="E14" s="62">
        <v>4000000</v>
      </c>
      <c r="F14" s="35"/>
      <c r="G14" s="36"/>
      <c r="H14" s="37"/>
    </row>
    <row r="15" spans="2:8" s="38" customFormat="1" x14ac:dyDescent="0.2">
      <c r="B15" s="33" t="s">
        <v>21</v>
      </c>
      <c r="C15" s="69">
        <v>44</v>
      </c>
      <c r="D15" s="34"/>
      <c r="E15" s="62">
        <v>1000000</v>
      </c>
      <c r="F15" s="39"/>
      <c r="G15" s="36"/>
      <c r="H15" s="37"/>
    </row>
    <row r="16" spans="2:8" s="38" customFormat="1" x14ac:dyDescent="0.2">
      <c r="B16" s="51" t="s">
        <v>20</v>
      </c>
      <c r="C16" s="69">
        <v>166</v>
      </c>
      <c r="D16" s="34"/>
      <c r="E16" s="63">
        <v>2000000</v>
      </c>
      <c r="F16" s="39"/>
      <c r="G16" s="36"/>
      <c r="H16" s="37"/>
    </row>
    <row r="17" spans="2:8" ht="20.25" customHeight="1" x14ac:dyDescent="0.2">
      <c r="B17" s="31" t="s">
        <v>17</v>
      </c>
      <c r="C17" s="70"/>
      <c r="D17" s="6"/>
      <c r="E17" s="64"/>
      <c r="F17" s="7"/>
      <c r="G17" s="6"/>
      <c r="H17" s="5"/>
    </row>
    <row r="18" spans="2:8" x14ac:dyDescent="0.2">
      <c r="B18" s="40" t="s">
        <v>27</v>
      </c>
      <c r="C18" s="71">
        <v>166</v>
      </c>
      <c r="D18" s="27"/>
      <c r="E18" s="65">
        <v>200000</v>
      </c>
      <c r="F18" s="75">
        <v>0.1</v>
      </c>
      <c r="G18" s="73">
        <f>E18/$E$30</f>
        <v>2.279462046956918E-2</v>
      </c>
      <c r="H18" s="2"/>
    </row>
    <row r="19" spans="2:8" x14ac:dyDescent="0.2">
      <c r="B19" s="40" t="s">
        <v>28</v>
      </c>
      <c r="C19" s="71">
        <v>166</v>
      </c>
      <c r="D19" s="27"/>
      <c r="E19" s="65">
        <v>1000000</v>
      </c>
      <c r="F19" s="75">
        <v>0.15</v>
      </c>
      <c r="G19" s="73">
        <f>E19/$E$30</f>
        <v>0.11397310234784591</v>
      </c>
      <c r="H19" s="2"/>
    </row>
    <row r="20" spans="2:8" x14ac:dyDescent="0.2">
      <c r="B20" s="77" t="s">
        <v>29</v>
      </c>
      <c r="C20" s="78"/>
      <c r="D20" s="79"/>
      <c r="E20" s="80">
        <f>SUM(E18:E19)</f>
        <v>1200000</v>
      </c>
      <c r="F20" s="81">
        <v>0.15</v>
      </c>
      <c r="G20" s="73">
        <f>E20/$E$30</f>
        <v>0.13676772281741509</v>
      </c>
      <c r="H20" s="82"/>
    </row>
    <row r="21" spans="2:8" x14ac:dyDescent="0.2">
      <c r="B21" s="2"/>
      <c r="C21" s="71"/>
      <c r="D21" s="2"/>
      <c r="E21" s="76"/>
      <c r="F21" s="2"/>
      <c r="G21" s="2"/>
      <c r="H21" s="2"/>
    </row>
    <row r="22" spans="2:8" x14ac:dyDescent="0.2">
      <c r="B22" s="14" t="s">
        <v>13</v>
      </c>
      <c r="C22" s="72">
        <v>166</v>
      </c>
      <c r="D22" s="14"/>
      <c r="E22" s="15">
        <f>SUMIFS($E$12:$E$20,$C$12:$C$20,C22)</f>
        <v>7200000</v>
      </c>
      <c r="F22" s="16"/>
      <c r="G22" s="17"/>
      <c r="H22" s="17">
        <f>E22/$E$24</f>
        <v>0.87804878048780488</v>
      </c>
    </row>
    <row r="23" spans="2:8" x14ac:dyDescent="0.2">
      <c r="B23" s="14" t="s">
        <v>23</v>
      </c>
      <c r="C23" s="72">
        <v>44</v>
      </c>
      <c r="D23" s="14"/>
      <c r="E23" s="15">
        <f>SUMIFS($E$12:$E$18,$C$12:$C$18,C23)</f>
        <v>1000000</v>
      </c>
      <c r="F23" s="16"/>
      <c r="G23" s="17"/>
      <c r="H23" s="17">
        <f>E23/$E$24</f>
        <v>0.12195121951219512</v>
      </c>
    </row>
    <row r="24" spans="2:8" x14ac:dyDescent="0.2">
      <c r="B24" s="18" t="s">
        <v>0</v>
      </c>
      <c r="C24" s="60"/>
      <c r="D24" s="18"/>
      <c r="E24" s="67">
        <f>SUM(E22:E23)</f>
        <v>8200000</v>
      </c>
      <c r="F24" s="19"/>
      <c r="G24" s="20"/>
      <c r="H24" s="20"/>
    </row>
    <row r="25" spans="2:8" x14ac:dyDescent="0.2">
      <c r="E25" s="66"/>
    </row>
    <row r="26" spans="2:8" x14ac:dyDescent="0.2">
      <c r="B26" s="18" t="s">
        <v>10</v>
      </c>
      <c r="C26" s="60"/>
      <c r="D26" s="18"/>
      <c r="E26" s="67">
        <f>E24*0.07</f>
        <v>574000</v>
      </c>
      <c r="F26" s="19"/>
      <c r="G26" s="20"/>
      <c r="H26" s="20"/>
    </row>
    <row r="27" spans="2:8" x14ac:dyDescent="0.2">
      <c r="E27" s="66"/>
    </row>
    <row r="28" spans="2:8" x14ac:dyDescent="0.2">
      <c r="B28" s="14" t="s">
        <v>14</v>
      </c>
      <c r="C28" s="59"/>
      <c r="D28" s="14"/>
      <c r="E28" s="15">
        <f>E22*1.07</f>
        <v>7704000</v>
      </c>
      <c r="F28" s="16"/>
      <c r="G28" s="14"/>
      <c r="H28" s="17">
        <f>E28/$E$30</f>
        <v>0.87804878048780488</v>
      </c>
    </row>
    <row r="29" spans="2:8" x14ac:dyDescent="0.2">
      <c r="B29" s="14" t="s">
        <v>24</v>
      </c>
      <c r="C29" s="59"/>
      <c r="D29" s="14"/>
      <c r="E29" s="15">
        <f>E23*1.07</f>
        <v>1070000</v>
      </c>
      <c r="F29" s="16"/>
      <c r="G29" s="14"/>
      <c r="H29" s="17">
        <f>E29/$E$30</f>
        <v>0.12195121951219512</v>
      </c>
    </row>
    <row r="30" spans="2:8" ht="27" customHeight="1" x14ac:dyDescent="0.2">
      <c r="B30" s="22" t="s">
        <v>1</v>
      </c>
      <c r="C30" s="61"/>
      <c r="D30" s="21"/>
      <c r="E30" s="68">
        <f>SUM(E24:E26)</f>
        <v>8774000</v>
      </c>
      <c r="F30" s="23"/>
      <c r="G30" s="24"/>
      <c r="H30" s="25"/>
    </row>
  </sheetData>
  <sheetProtection algorithmName="SHA-512" hashValue="3Q69NE7NBWVWnbcXYOJdqVyXaXURgJ8as9BHRfreG4Ku5MXdQcqBVDINkUe44SSkU12HLdmc1TvuBpDqktAgnQ==" saltValue="cnDNHo4QySU0r2idpYvgQw==" spinCount="100000" sheet="1" objects="1" scenarios="1"/>
  <protectedRanges>
    <protectedRange sqref="D14:E16 D18:E19" name="Oblast1"/>
  </protectedRanges>
  <conditionalFormatting sqref="G18:G20">
    <cfRule type="expression" dxfId="3" priority="7">
      <formula>G18&lt;=F18</formula>
    </cfRule>
  </conditionalFormatting>
  <conditionalFormatting sqref="G18">
    <cfRule type="expression" dxfId="2" priority="3">
      <formula>$G$18&gt;$F$18</formula>
    </cfRule>
  </conditionalFormatting>
  <conditionalFormatting sqref="G19">
    <cfRule type="expression" dxfId="1" priority="2">
      <formula>$G$19&gt;$F$19</formula>
    </cfRule>
  </conditionalFormatting>
  <conditionalFormatting sqref="G20">
    <cfRule type="expression" dxfId="0" priority="1">
      <formula>$G$20&gt;$F$20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Mňuk Tomáš</cp:lastModifiedBy>
  <cp:lastPrinted>2022-04-04T14:43:27Z</cp:lastPrinted>
  <dcterms:created xsi:type="dcterms:W3CDTF">2022-04-04T08:24:21Z</dcterms:created>
  <dcterms:modified xsi:type="dcterms:W3CDTF">2023-06-21T13:09:19Z</dcterms:modified>
</cp:coreProperties>
</file>